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5190" windowWidth="19320" windowHeight="6915" activeTab="0"/>
  </bookViews>
  <sheets>
    <sheet name="Краб" sheetId="1" r:id="rId1"/>
  </sheets>
  <definedNames/>
  <calcPr fullCalcOnLoad="1"/>
</workbook>
</file>

<file path=xl/sharedStrings.xml><?xml version="1.0" encoding="utf-8"?>
<sst xmlns="http://schemas.openxmlformats.org/spreadsheetml/2006/main" count="66" uniqueCount="28">
  <si>
    <t>Регион</t>
  </si>
  <si>
    <t>Итого</t>
  </si>
  <si>
    <t>% осв.</t>
  </si>
  <si>
    <t>Приморский край</t>
  </si>
  <si>
    <t>Сахалинская область</t>
  </si>
  <si>
    <t>Хабаровский край</t>
  </si>
  <si>
    <t>Камчатский край</t>
  </si>
  <si>
    <t>Чукотский АО</t>
  </si>
  <si>
    <t>Магаданская область</t>
  </si>
  <si>
    <t>Зона/Подзона</t>
  </si>
  <si>
    <t xml:space="preserve">Западно-Беринговоморская </t>
  </si>
  <si>
    <t>Краб камчатский</t>
  </si>
  <si>
    <t>Краб равношипый</t>
  </si>
  <si>
    <t>Краб-стригун опилио</t>
  </si>
  <si>
    <t xml:space="preserve">Карагинская </t>
  </si>
  <si>
    <t>Западно-Камчатская</t>
  </si>
  <si>
    <t>Камчатско-Курильская</t>
  </si>
  <si>
    <t>Всего в зоне ответственности СВТУ</t>
  </si>
  <si>
    <t>Всего</t>
  </si>
  <si>
    <t>Краб-стригун берди</t>
  </si>
  <si>
    <t>Всего крабов</t>
  </si>
  <si>
    <t>К-во судов</t>
  </si>
  <si>
    <t xml:space="preserve">Квота, т </t>
  </si>
  <si>
    <t>Вылов, т</t>
  </si>
  <si>
    <t>Петропавловско-Командорская</t>
  </si>
  <si>
    <t>Освоение квот добычи (вылова) всех видов крабов в зоне ответственности СВТУ</t>
  </si>
  <si>
    <t>Краб синий</t>
  </si>
  <si>
    <t>по состоянию на 20.08.2017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</si>
</sst>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$-F800]dddd\,\ mmmm\ dd\,\ yyyy"/>
    <numFmt numFmtId="175" formatCode="#,##0.000"/>
    <numFmt numFmtId="176" formatCode="[$-FC19]d\ mmmm\ yyyy\ &quot;г.&quot;"/>
    <numFmt numFmtId="177" formatCode="#,##0.0"/>
    <numFmt numFmtId="178" formatCode="mmm/yyyy"/>
    <numFmt numFmtId="179" formatCode="[$-419]d\ mmm;@"/>
    <numFmt numFmtId="180" formatCode="[$-FC19]\d\ \m\m\m\m\ \y\y\y\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7">
    <font>
      <sz val="10"/>
      <name val="Arial Cyr"/>
      <family val="0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"/>
      <color indexed="8"/>
      <name val="Arial Cyr"/>
      <family val="0"/>
    </font>
    <font>
      <sz val="1.25"/>
      <color indexed="8"/>
      <name val="Arial Cyr"/>
      <family val="0"/>
    </font>
    <font>
      <sz val="1.5"/>
      <color indexed="8"/>
      <name val="Arial Cyr"/>
      <family val="0"/>
    </font>
    <font>
      <sz val="2.5"/>
      <color indexed="8"/>
      <name val="Arial Cyr"/>
      <family val="0"/>
    </font>
    <font>
      <sz val="2.75"/>
      <color indexed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172" fontId="5" fillId="0" borderId="10" xfId="0" applyNumberFormat="1" applyFont="1" applyFill="1" applyBorder="1" applyAlignment="1">
      <alignment horizontal="center"/>
    </xf>
    <xf numFmtId="172" fontId="6" fillId="0" borderId="10" xfId="0" applyNumberFormat="1" applyFont="1" applyFill="1" applyBorder="1" applyAlignment="1">
      <alignment horizontal="center"/>
    </xf>
    <xf numFmtId="172" fontId="0" fillId="0" borderId="0" xfId="0" applyNumberFormat="1" applyAlignment="1">
      <alignment/>
    </xf>
    <xf numFmtId="172" fontId="4" fillId="0" borderId="0" xfId="0" applyNumberFormat="1" applyFont="1" applyFill="1" applyAlignment="1">
      <alignment horizontal="center"/>
    </xf>
    <xf numFmtId="172" fontId="0" fillId="0" borderId="0" xfId="0" applyNumberFormat="1" applyFill="1" applyAlignment="1">
      <alignment/>
    </xf>
    <xf numFmtId="172" fontId="5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/>
    </xf>
    <xf numFmtId="172" fontId="5" fillId="0" borderId="0" xfId="0" applyNumberFormat="1" applyFont="1" applyFill="1" applyAlignment="1">
      <alignment/>
    </xf>
    <xf numFmtId="173" fontId="4" fillId="0" borderId="0" xfId="0" applyNumberFormat="1" applyFont="1" applyFill="1" applyAlignment="1">
      <alignment horizontal="center"/>
    </xf>
    <xf numFmtId="173" fontId="5" fillId="0" borderId="10" xfId="0" applyNumberFormat="1" applyFont="1" applyFill="1" applyBorder="1" applyAlignment="1">
      <alignment horizontal="center" vertical="center" wrapText="1" shrinkToFit="1"/>
    </xf>
    <xf numFmtId="173" fontId="5" fillId="0" borderId="10" xfId="0" applyNumberFormat="1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/>
    </xf>
    <xf numFmtId="173" fontId="6" fillId="0" borderId="10" xfId="0" applyNumberFormat="1" applyFont="1" applyFill="1" applyBorder="1" applyAlignment="1">
      <alignment horizontal="center"/>
    </xf>
    <xf numFmtId="173" fontId="5" fillId="0" borderId="0" xfId="0" applyNumberFormat="1" applyFont="1" applyFill="1" applyAlignment="1">
      <alignment/>
    </xf>
    <xf numFmtId="173" fontId="0" fillId="0" borderId="0" xfId="0" applyNumberFormat="1" applyAlignment="1">
      <alignment/>
    </xf>
    <xf numFmtId="173" fontId="0" fillId="0" borderId="0" xfId="0" applyNumberFormat="1" applyFill="1" applyAlignment="1">
      <alignment/>
    </xf>
    <xf numFmtId="172" fontId="5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/>
    </xf>
    <xf numFmtId="172" fontId="12" fillId="0" borderId="0" xfId="0" applyNumberFormat="1" applyFont="1" applyFill="1" applyAlignment="1">
      <alignment horizontal="center" vertical="center" wrapText="1"/>
    </xf>
    <xf numFmtId="172" fontId="12" fillId="0" borderId="0" xfId="0" applyNumberFormat="1" applyFont="1" applyFill="1" applyAlignment="1">
      <alignment horizontal="center"/>
    </xf>
    <xf numFmtId="172" fontId="5" fillId="0" borderId="10" xfId="0" applyNumberFormat="1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v>вылов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#,##0.000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cat>
            <c:strRef>
              <c:f>Краб!#REF!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Краб!#REF!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квота</c:v>
          </c:tx>
          <c:spPr>
            <a:pattFill prst="ltUpDiag">
              <a:fgClr>
                <a:srgbClr val="000000"/>
              </a:fgClr>
              <a:bgClr>
                <a:srgbClr val="FF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cat>
            <c:strRef>
              <c:f>Краб!#REF!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Краб!#REF!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396704"/>
        <c:axId val="17461473"/>
      </c:barChart>
      <c:catAx>
        <c:axId val="93967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61473"/>
        <c:crosses val="autoZero"/>
        <c:auto val="1"/>
        <c:lblOffset val="100"/>
        <c:tickLblSkip val="1"/>
        <c:noMultiLvlLbl val="0"/>
      </c:catAx>
      <c:valAx>
        <c:axId val="1746147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396704"/>
        <c:crossesAt val="1"/>
        <c:crossBetween val="between"/>
        <c:dispUnits/>
        <c:min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#,##0.000" sourceLinked="0"/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Краб!#REF!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Краб!#REF!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935530"/>
        <c:axId val="5093179"/>
      </c:barChart>
      <c:catAx>
        <c:axId val="229355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93179"/>
        <c:crosses val="autoZero"/>
        <c:auto val="1"/>
        <c:lblOffset val="100"/>
        <c:tickLblSkip val="1"/>
        <c:noMultiLvlLbl val="0"/>
      </c:catAx>
      <c:valAx>
        <c:axId val="509317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9355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" name="Chart 34"/>
        <xdr:cNvGraphicFramePr/>
      </xdr:nvGraphicFramePr>
      <xdr:xfrm>
        <a:off x="70008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1076325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2" name="Chart 35"/>
        <xdr:cNvGraphicFramePr/>
      </xdr:nvGraphicFramePr>
      <xdr:xfrm>
        <a:off x="2324100" y="0"/>
        <a:ext cx="46767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3:U41"/>
  <sheetViews>
    <sheetView tabSelected="1" zoomScale="90" zoomScaleNormal="90" workbookViewId="0" topLeftCell="A4">
      <pane xSplit="2" ySplit="3" topLeftCell="C7" activePane="bottomRight" state="frozen"/>
      <selection pane="topLeft" activeCell="A4" sqref="A4"/>
      <selection pane="topRight" activeCell="C4" sqref="C4"/>
      <selection pane="bottomLeft" activeCell="A7" sqref="A7"/>
      <selection pane="bottomRight" activeCell="Q27" sqref="Q27"/>
    </sheetView>
  </sheetViews>
  <sheetFormatPr defaultColWidth="9.00390625" defaultRowHeight="12.75"/>
  <cols>
    <col min="1" max="1" width="16.375" style="3" customWidth="1"/>
    <col min="2" max="2" width="18.625" style="3" customWidth="1"/>
    <col min="3" max="3" width="10.125" style="15" customWidth="1"/>
    <col min="4" max="4" width="9.375" style="15" customWidth="1"/>
    <col min="5" max="5" width="6.125" style="3" customWidth="1"/>
    <col min="6" max="6" width="6.375" style="3" customWidth="1"/>
    <col min="7" max="7" width="8.875" style="15" customWidth="1"/>
    <col min="8" max="8" width="9.00390625" style="15" customWidth="1"/>
    <col min="9" max="9" width="7.00390625" style="3" customWidth="1"/>
    <col min="10" max="10" width="8.875" style="15" customWidth="1"/>
    <col min="11" max="11" width="9.00390625" style="15" customWidth="1"/>
    <col min="12" max="12" width="6.25390625" style="3" customWidth="1"/>
    <col min="13" max="13" width="8.875" style="16" customWidth="1"/>
    <col min="14" max="14" width="9.00390625" style="16" customWidth="1"/>
    <col min="15" max="15" width="5.625" style="5" customWidth="1"/>
    <col min="16" max="16" width="9.00390625" style="15" customWidth="1"/>
    <col min="17" max="17" width="10.25390625" style="15" customWidth="1"/>
    <col min="18" max="18" width="6.25390625" style="3" customWidth="1"/>
    <col min="19" max="19" width="10.125" style="15" customWidth="1"/>
    <col min="20" max="20" width="10.625" style="15" customWidth="1"/>
    <col min="21" max="21" width="6.25390625" style="3" customWidth="1"/>
    <col min="22" max="16384" width="9.125" style="3" customWidth="1"/>
  </cols>
  <sheetData>
    <row r="3" spans="1:20" ht="18.75" customHeight="1">
      <c r="A3" s="19" t="s">
        <v>25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8.75" customHeight="1">
      <c r="A4" s="20" t="s">
        <v>27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</row>
    <row r="5" spans="2:9" ht="18.75">
      <c r="B5" s="4"/>
      <c r="C5" s="9"/>
      <c r="D5" s="9"/>
      <c r="E5" s="4"/>
      <c r="F5" s="4"/>
      <c r="G5" s="9"/>
      <c r="H5" s="9"/>
      <c r="I5" s="4"/>
    </row>
    <row r="6" spans="1:21" ht="12.75">
      <c r="A6" s="21" t="s">
        <v>9</v>
      </c>
      <c r="B6" s="21" t="s">
        <v>0</v>
      </c>
      <c r="C6" s="22" t="s">
        <v>11</v>
      </c>
      <c r="D6" s="22"/>
      <c r="E6" s="22"/>
      <c r="F6" s="22"/>
      <c r="G6" s="22" t="s">
        <v>26</v>
      </c>
      <c r="H6" s="22"/>
      <c r="I6" s="22"/>
      <c r="J6" s="22" t="s">
        <v>12</v>
      </c>
      <c r="K6" s="22"/>
      <c r="L6" s="22"/>
      <c r="M6" s="22" t="s">
        <v>13</v>
      </c>
      <c r="N6" s="22"/>
      <c r="O6" s="22"/>
      <c r="P6" s="22" t="s">
        <v>19</v>
      </c>
      <c r="Q6" s="22"/>
      <c r="R6" s="22"/>
      <c r="S6" s="22" t="s">
        <v>20</v>
      </c>
      <c r="T6" s="22"/>
      <c r="U6" s="22"/>
    </row>
    <row r="7" spans="1:21" ht="39" customHeight="1">
      <c r="A7" s="21"/>
      <c r="B7" s="21"/>
      <c r="C7" s="10" t="s">
        <v>22</v>
      </c>
      <c r="D7" s="11" t="s">
        <v>23</v>
      </c>
      <c r="E7" s="6" t="s">
        <v>2</v>
      </c>
      <c r="F7" s="6" t="s">
        <v>21</v>
      </c>
      <c r="G7" s="10" t="s">
        <v>22</v>
      </c>
      <c r="H7" s="11" t="s">
        <v>23</v>
      </c>
      <c r="I7" s="6" t="s">
        <v>2</v>
      </c>
      <c r="J7" s="10" t="s">
        <v>22</v>
      </c>
      <c r="K7" s="11" t="s">
        <v>23</v>
      </c>
      <c r="L7" s="6" t="s">
        <v>2</v>
      </c>
      <c r="M7" s="10" t="s">
        <v>22</v>
      </c>
      <c r="N7" s="11" t="s">
        <v>23</v>
      </c>
      <c r="O7" s="6" t="s">
        <v>2</v>
      </c>
      <c r="P7" s="10" t="s">
        <v>22</v>
      </c>
      <c r="Q7" s="11" t="s">
        <v>23</v>
      </c>
      <c r="R7" s="6" t="s">
        <v>2</v>
      </c>
      <c r="S7" s="10" t="s">
        <v>22</v>
      </c>
      <c r="T7" s="11" t="s">
        <v>23</v>
      </c>
      <c r="U7" s="6" t="s">
        <v>2</v>
      </c>
    </row>
    <row r="8" spans="1:21" ht="12.75">
      <c r="A8" s="17" t="s">
        <v>10</v>
      </c>
      <c r="B8" s="7" t="s">
        <v>6</v>
      </c>
      <c r="C8" s="12"/>
      <c r="D8" s="12"/>
      <c r="E8" s="1"/>
      <c r="F8" s="1"/>
      <c r="G8" s="12">
        <v>608.353</v>
      </c>
      <c r="H8" s="12">
        <v>608.341</v>
      </c>
      <c r="I8" s="1">
        <f>H8/G8*100</f>
        <v>99.99802746103003</v>
      </c>
      <c r="J8" s="12">
        <v>0</v>
      </c>
      <c r="K8" s="12">
        <v>0</v>
      </c>
      <c r="L8" s="1">
        <v>0</v>
      </c>
      <c r="M8" s="12">
        <v>476.501</v>
      </c>
      <c r="N8" s="12">
        <v>476.474</v>
      </c>
      <c r="O8" s="1">
        <f>N8/M8*100</f>
        <v>99.9943336949975</v>
      </c>
      <c r="P8" s="12">
        <v>15.732</v>
      </c>
      <c r="Q8" s="12">
        <v>15.722</v>
      </c>
      <c r="R8" s="1">
        <f aca="true" t="shared" si="0" ref="R8:R19">Q8/P8*100</f>
        <v>99.93643529112637</v>
      </c>
      <c r="S8" s="12">
        <f aca="true" t="shared" si="1" ref="S8:S31">C8+G8+J8+M8+P8</f>
        <v>1100.5859999999998</v>
      </c>
      <c r="T8" s="12">
        <f aca="true" t="shared" si="2" ref="T8:T31">D8+H8+K8+N8+Q8</f>
        <v>1100.537</v>
      </c>
      <c r="U8" s="1">
        <f>T8/S8*100</f>
        <v>99.9955478263398</v>
      </c>
    </row>
    <row r="9" spans="1:21" ht="12.75">
      <c r="A9" s="17"/>
      <c r="B9" s="7" t="s">
        <v>3</v>
      </c>
      <c r="C9" s="12"/>
      <c r="D9" s="12"/>
      <c r="E9" s="1"/>
      <c r="F9" s="1"/>
      <c r="G9" s="12">
        <v>1002.609</v>
      </c>
      <c r="H9" s="12">
        <v>998.05</v>
      </c>
      <c r="I9" s="1">
        <f>H9/G9*100</f>
        <v>99.54528634791828</v>
      </c>
      <c r="J9" s="12">
        <v>0</v>
      </c>
      <c r="K9" s="12">
        <v>0</v>
      </c>
      <c r="L9" s="1">
        <v>0</v>
      </c>
      <c r="M9" s="12">
        <v>448.305</v>
      </c>
      <c r="N9" s="12">
        <v>448.292</v>
      </c>
      <c r="O9" s="1">
        <f aca="true" t="shared" si="3" ref="O9:O17">N9/M9*100</f>
        <v>99.99710018848774</v>
      </c>
      <c r="P9" s="12">
        <v>133.655</v>
      </c>
      <c r="Q9" s="12">
        <v>133.636</v>
      </c>
      <c r="R9" s="1">
        <f t="shared" si="0"/>
        <v>99.98578429538738</v>
      </c>
      <c r="S9" s="12">
        <f t="shared" si="1"/>
        <v>1584.569</v>
      </c>
      <c r="T9" s="12">
        <f t="shared" si="2"/>
        <v>1579.9779999999998</v>
      </c>
      <c r="U9" s="1">
        <f aca="true" t="shared" si="4" ref="U9:U38">T9/S9*100</f>
        <v>99.7102682180454</v>
      </c>
    </row>
    <row r="10" spans="1:21" ht="12.75">
      <c r="A10" s="17"/>
      <c r="B10" s="7" t="s">
        <v>4</v>
      </c>
      <c r="C10" s="12"/>
      <c r="D10" s="12"/>
      <c r="E10" s="1"/>
      <c r="F10" s="1"/>
      <c r="G10" s="12">
        <v>0</v>
      </c>
      <c r="H10" s="12">
        <v>0</v>
      </c>
      <c r="I10" s="1">
        <v>0</v>
      </c>
      <c r="J10" s="12">
        <v>0</v>
      </c>
      <c r="K10" s="12">
        <v>0</v>
      </c>
      <c r="L10" s="1">
        <v>0</v>
      </c>
      <c r="M10" s="12">
        <v>552.052</v>
      </c>
      <c r="N10" s="12">
        <v>552.032</v>
      </c>
      <c r="O10" s="1">
        <f t="shared" si="3"/>
        <v>99.9963771528769</v>
      </c>
      <c r="P10" s="12">
        <v>0</v>
      </c>
      <c r="Q10" s="12">
        <v>0</v>
      </c>
      <c r="R10" s="1">
        <v>0</v>
      </c>
      <c r="S10" s="12">
        <f t="shared" si="1"/>
        <v>552.052</v>
      </c>
      <c r="T10" s="12">
        <f t="shared" si="2"/>
        <v>552.032</v>
      </c>
      <c r="U10" s="1">
        <f t="shared" si="4"/>
        <v>99.9963771528769</v>
      </c>
    </row>
    <row r="11" spans="1:21" ht="12.75">
      <c r="A11" s="17"/>
      <c r="B11" s="7" t="s">
        <v>5</v>
      </c>
      <c r="C11" s="12"/>
      <c r="D11" s="12"/>
      <c r="E11" s="1"/>
      <c r="F11" s="1"/>
      <c r="G11" s="12">
        <v>330.623</v>
      </c>
      <c r="H11" s="12">
        <v>330.598</v>
      </c>
      <c r="I11" s="1">
        <f>H11/G11*100</f>
        <v>99.9924385175865</v>
      </c>
      <c r="J11" s="12">
        <v>0</v>
      </c>
      <c r="K11" s="12">
        <v>0</v>
      </c>
      <c r="L11" s="1">
        <v>0</v>
      </c>
      <c r="M11" s="12">
        <v>983.909</v>
      </c>
      <c r="N11" s="12">
        <v>983.887</v>
      </c>
      <c r="O11" s="1">
        <f t="shared" si="3"/>
        <v>99.99776402085965</v>
      </c>
      <c r="P11" s="12">
        <v>65.713</v>
      </c>
      <c r="Q11" s="12">
        <v>65.29</v>
      </c>
      <c r="R11" s="1">
        <f t="shared" si="0"/>
        <v>99.35629175353434</v>
      </c>
      <c r="S11" s="12">
        <f t="shared" si="1"/>
        <v>1380.245</v>
      </c>
      <c r="T11" s="12">
        <f t="shared" si="2"/>
        <v>1379.7749999999999</v>
      </c>
      <c r="U11" s="1">
        <f t="shared" si="4"/>
        <v>99.96594807443606</v>
      </c>
    </row>
    <row r="12" spans="1:21" ht="12.75">
      <c r="A12" s="17"/>
      <c r="B12" s="7" t="s">
        <v>7</v>
      </c>
      <c r="C12" s="12"/>
      <c r="D12" s="12"/>
      <c r="E12" s="1"/>
      <c r="F12" s="1"/>
      <c r="G12" s="12">
        <v>485.44</v>
      </c>
      <c r="H12" s="12">
        <v>485.073</v>
      </c>
      <c r="I12" s="1">
        <f>H12/G12*100</f>
        <v>99.9243984838497</v>
      </c>
      <c r="J12" s="12">
        <v>0</v>
      </c>
      <c r="K12" s="12">
        <v>0</v>
      </c>
      <c r="L12" s="1">
        <v>0</v>
      </c>
      <c r="M12" s="12">
        <v>76.16</v>
      </c>
      <c r="N12" s="12">
        <v>0</v>
      </c>
      <c r="O12" s="1">
        <v>0</v>
      </c>
      <c r="P12" s="12">
        <v>0</v>
      </c>
      <c r="Q12" s="12">
        <v>0</v>
      </c>
      <c r="R12" s="1">
        <v>0</v>
      </c>
      <c r="S12" s="12">
        <f t="shared" si="1"/>
        <v>561.6</v>
      </c>
      <c r="T12" s="12">
        <f t="shared" si="2"/>
        <v>485.073</v>
      </c>
      <c r="U12" s="1">
        <v>0</v>
      </c>
    </row>
    <row r="13" spans="1:21" ht="12.75">
      <c r="A13" s="18" t="s">
        <v>1</v>
      </c>
      <c r="B13" s="18"/>
      <c r="C13" s="13">
        <v>0</v>
      </c>
      <c r="D13" s="13">
        <v>0</v>
      </c>
      <c r="E13" s="2">
        <v>0</v>
      </c>
      <c r="F13" s="2">
        <v>0</v>
      </c>
      <c r="G13" s="13">
        <f>SUM(G8:G12)</f>
        <v>2427.025</v>
      </c>
      <c r="H13" s="13">
        <f>SUM(H8:H12)</f>
        <v>2422.062</v>
      </c>
      <c r="I13" s="2">
        <f>H13/G13*100</f>
        <v>99.7955109650704</v>
      </c>
      <c r="J13" s="13">
        <v>0</v>
      </c>
      <c r="K13" s="13">
        <v>0</v>
      </c>
      <c r="L13" s="2">
        <v>0</v>
      </c>
      <c r="M13" s="13">
        <f>SUM(M8:M12)</f>
        <v>2536.927</v>
      </c>
      <c r="N13" s="13">
        <f>SUM(N8:N12)</f>
        <v>2460.685</v>
      </c>
      <c r="O13" s="2">
        <f t="shared" si="3"/>
        <v>96.99471052970779</v>
      </c>
      <c r="P13" s="13">
        <f>SUM(P8:P12)</f>
        <v>215.1</v>
      </c>
      <c r="Q13" s="13">
        <f>SUM(Q8:Q12)</f>
        <v>214.64800000000002</v>
      </c>
      <c r="R13" s="2">
        <f t="shared" si="0"/>
        <v>99.78986517898653</v>
      </c>
      <c r="S13" s="13">
        <f t="shared" si="1"/>
        <v>5179.052000000001</v>
      </c>
      <c r="T13" s="13">
        <f t="shared" si="2"/>
        <v>5097.3949999999995</v>
      </c>
      <c r="U13" s="2">
        <f t="shared" si="4"/>
        <v>98.42332148817967</v>
      </c>
    </row>
    <row r="14" spans="1:21" ht="12.75">
      <c r="A14" s="17" t="s">
        <v>14</v>
      </c>
      <c r="B14" s="7" t="s">
        <v>6</v>
      </c>
      <c r="C14" s="12"/>
      <c r="D14" s="12"/>
      <c r="E14" s="1"/>
      <c r="F14" s="1"/>
      <c r="G14" s="12"/>
      <c r="H14" s="12"/>
      <c r="I14" s="1"/>
      <c r="J14" s="12"/>
      <c r="K14" s="12"/>
      <c r="L14" s="1"/>
      <c r="M14" s="12">
        <v>226.76</v>
      </c>
      <c r="N14" s="12">
        <v>226.75</v>
      </c>
      <c r="O14" s="1">
        <f t="shared" si="3"/>
        <v>99.99559005115542</v>
      </c>
      <c r="P14" s="12">
        <v>166.262</v>
      </c>
      <c r="Q14" s="12">
        <v>147.49</v>
      </c>
      <c r="R14" s="1">
        <f t="shared" si="0"/>
        <v>88.7093863901553</v>
      </c>
      <c r="S14" s="12">
        <f t="shared" si="1"/>
        <v>393.022</v>
      </c>
      <c r="T14" s="12">
        <f t="shared" si="2"/>
        <v>374.24</v>
      </c>
      <c r="U14" s="1">
        <f t="shared" si="4"/>
        <v>95.22113265924045</v>
      </c>
    </row>
    <row r="15" spans="1:21" ht="12.75">
      <c r="A15" s="17"/>
      <c r="B15" s="7" t="s">
        <v>3</v>
      </c>
      <c r="C15" s="12"/>
      <c r="D15" s="12"/>
      <c r="E15" s="1"/>
      <c r="F15" s="1"/>
      <c r="G15" s="12"/>
      <c r="H15" s="12"/>
      <c r="I15" s="1"/>
      <c r="J15" s="12"/>
      <c r="K15" s="12"/>
      <c r="L15" s="1"/>
      <c r="M15" s="12">
        <v>143.149</v>
      </c>
      <c r="N15" s="12">
        <v>143.138</v>
      </c>
      <c r="O15" s="1">
        <f t="shared" si="3"/>
        <v>99.99231569902689</v>
      </c>
      <c r="P15" s="12">
        <v>31.109</v>
      </c>
      <c r="Q15" s="12">
        <v>31.104</v>
      </c>
      <c r="R15" s="1">
        <f t="shared" si="0"/>
        <v>99.98392748079333</v>
      </c>
      <c r="S15" s="12">
        <f t="shared" si="1"/>
        <v>174.258</v>
      </c>
      <c r="T15" s="12">
        <f t="shared" si="2"/>
        <v>174.24200000000002</v>
      </c>
      <c r="U15" s="1">
        <f t="shared" si="4"/>
        <v>99.99081821207635</v>
      </c>
    </row>
    <row r="16" spans="1:21" ht="12.75">
      <c r="A16" s="17"/>
      <c r="B16" s="7" t="s">
        <v>5</v>
      </c>
      <c r="C16" s="12"/>
      <c r="D16" s="12"/>
      <c r="E16" s="1"/>
      <c r="F16" s="1"/>
      <c r="G16" s="12"/>
      <c r="H16" s="12"/>
      <c r="I16" s="1"/>
      <c r="J16" s="12"/>
      <c r="K16" s="12"/>
      <c r="L16" s="1"/>
      <c r="M16" s="12">
        <v>155.291</v>
      </c>
      <c r="N16" s="12">
        <v>155.265</v>
      </c>
      <c r="O16" s="1">
        <f t="shared" si="3"/>
        <v>99.98325723963397</v>
      </c>
      <c r="P16" s="12">
        <v>69.429</v>
      </c>
      <c r="Q16" s="12">
        <v>69.427</v>
      </c>
      <c r="R16" s="1">
        <f t="shared" si="0"/>
        <v>99.99711935934552</v>
      </c>
      <c r="S16" s="12">
        <f t="shared" si="1"/>
        <v>224.72</v>
      </c>
      <c r="T16" s="12">
        <f t="shared" si="2"/>
        <v>224.692</v>
      </c>
      <c r="U16" s="1">
        <f t="shared" si="4"/>
        <v>99.98754004983981</v>
      </c>
    </row>
    <row r="17" spans="1:21" ht="12.75">
      <c r="A17" s="18" t="s">
        <v>1</v>
      </c>
      <c r="B17" s="18"/>
      <c r="C17" s="13">
        <v>0</v>
      </c>
      <c r="D17" s="13">
        <v>0</v>
      </c>
      <c r="E17" s="2">
        <v>0</v>
      </c>
      <c r="F17" s="2">
        <v>0</v>
      </c>
      <c r="G17" s="13">
        <v>0</v>
      </c>
      <c r="H17" s="13">
        <v>0</v>
      </c>
      <c r="I17" s="2">
        <v>0</v>
      </c>
      <c r="J17" s="13">
        <v>0</v>
      </c>
      <c r="K17" s="13">
        <v>0</v>
      </c>
      <c r="L17" s="2">
        <v>0</v>
      </c>
      <c r="M17" s="13">
        <f>SUM(M14:M16)</f>
        <v>525.2</v>
      </c>
      <c r="N17" s="13">
        <f>SUM(N14:N16)</f>
        <v>525.153</v>
      </c>
      <c r="O17" s="2">
        <f t="shared" si="3"/>
        <v>99.99105102817974</v>
      </c>
      <c r="P17" s="13">
        <f>SUM(P14:P16)</f>
        <v>266.8</v>
      </c>
      <c r="Q17" s="13">
        <f>SUM(Q14:Q16)</f>
        <v>248.02100000000002</v>
      </c>
      <c r="R17" s="2">
        <f t="shared" si="0"/>
        <v>92.96139430284857</v>
      </c>
      <c r="S17" s="13">
        <f t="shared" si="1"/>
        <v>792</v>
      </c>
      <c r="T17" s="13">
        <f t="shared" si="2"/>
        <v>773.174</v>
      </c>
      <c r="U17" s="2">
        <f t="shared" si="4"/>
        <v>97.6229797979798</v>
      </c>
    </row>
    <row r="18" spans="1:21" ht="25.5">
      <c r="A18" s="6" t="s">
        <v>24</v>
      </c>
      <c r="B18" s="7" t="s">
        <v>6</v>
      </c>
      <c r="C18" s="12"/>
      <c r="D18" s="12"/>
      <c r="E18" s="1"/>
      <c r="F18" s="1"/>
      <c r="G18" s="12"/>
      <c r="H18" s="12"/>
      <c r="I18" s="1"/>
      <c r="J18" s="12"/>
      <c r="K18" s="12"/>
      <c r="L18" s="1"/>
      <c r="M18" s="12"/>
      <c r="N18" s="12"/>
      <c r="O18" s="1"/>
      <c r="P18" s="12">
        <v>298.3</v>
      </c>
      <c r="Q18" s="12">
        <v>276.859</v>
      </c>
      <c r="R18" s="1">
        <f t="shared" si="0"/>
        <v>92.81226952732148</v>
      </c>
      <c r="S18" s="12">
        <f t="shared" si="1"/>
        <v>298.3</v>
      </c>
      <c r="T18" s="12">
        <f t="shared" si="2"/>
        <v>276.859</v>
      </c>
      <c r="U18" s="1">
        <v>0</v>
      </c>
    </row>
    <row r="19" spans="1:21" ht="12.75">
      <c r="A19" s="18" t="s">
        <v>1</v>
      </c>
      <c r="B19" s="18"/>
      <c r="C19" s="13">
        <v>0</v>
      </c>
      <c r="D19" s="13">
        <v>0</v>
      </c>
      <c r="E19" s="2">
        <v>0</v>
      </c>
      <c r="F19" s="2">
        <v>0</v>
      </c>
      <c r="G19" s="13">
        <v>0</v>
      </c>
      <c r="H19" s="13">
        <v>0</v>
      </c>
      <c r="I19" s="2">
        <v>0</v>
      </c>
      <c r="J19" s="13">
        <v>0</v>
      </c>
      <c r="K19" s="13">
        <v>0</v>
      </c>
      <c r="L19" s="2">
        <v>0</v>
      </c>
      <c r="M19" s="13">
        <f>SUM(M18:M18)</f>
        <v>0</v>
      </c>
      <c r="N19" s="13">
        <f>SUM(N18:N18)</f>
        <v>0</v>
      </c>
      <c r="O19" s="2">
        <v>0</v>
      </c>
      <c r="P19" s="13">
        <f>SUM(P18:P18)</f>
        <v>298.3</v>
      </c>
      <c r="Q19" s="13">
        <f>SUM(Q18:Q18)</f>
        <v>276.859</v>
      </c>
      <c r="R19" s="2">
        <f t="shared" si="0"/>
        <v>92.81226952732148</v>
      </c>
      <c r="S19" s="13">
        <f t="shared" si="1"/>
        <v>298.3</v>
      </c>
      <c r="T19" s="13">
        <f t="shared" si="2"/>
        <v>276.859</v>
      </c>
      <c r="U19" s="2">
        <v>0</v>
      </c>
    </row>
    <row r="20" spans="1:21" ht="12.75" customHeight="1">
      <c r="A20" s="17" t="s">
        <v>15</v>
      </c>
      <c r="B20" s="7" t="s">
        <v>6</v>
      </c>
      <c r="C20" s="12">
        <v>2337.577</v>
      </c>
      <c r="D20" s="12">
        <v>0</v>
      </c>
      <c r="E20" s="1">
        <f>D20/C20*100</f>
        <v>0</v>
      </c>
      <c r="F20" s="1">
        <v>0</v>
      </c>
      <c r="G20" s="12">
        <v>1758.342</v>
      </c>
      <c r="H20" s="12">
        <v>1757.865</v>
      </c>
      <c r="I20" s="1">
        <f aca="true" t="shared" si="5" ref="I20:I25">H20/G20*100</f>
        <v>99.97287217162531</v>
      </c>
      <c r="J20" s="12">
        <v>106.699</v>
      </c>
      <c r="K20" s="12">
        <v>96.522</v>
      </c>
      <c r="L20" s="1">
        <f aca="true" t="shared" si="6" ref="L20:L25">K20/J20*100</f>
        <v>90.46195372027854</v>
      </c>
      <c r="M20" s="12">
        <v>1.883</v>
      </c>
      <c r="N20" s="12">
        <v>0</v>
      </c>
      <c r="O20" s="1">
        <f aca="true" t="shared" si="7" ref="O20:O25">N20/M20*100</f>
        <v>0</v>
      </c>
      <c r="P20" s="12"/>
      <c r="Q20" s="12"/>
      <c r="R20" s="2"/>
      <c r="S20" s="12">
        <f t="shared" si="1"/>
        <v>4204.501</v>
      </c>
      <c r="T20" s="12">
        <f t="shared" si="2"/>
        <v>1854.387</v>
      </c>
      <c r="U20" s="2">
        <f t="shared" si="4"/>
        <v>44.10480577837893</v>
      </c>
    </row>
    <row r="21" spans="1:21" ht="12.75">
      <c r="A21" s="17"/>
      <c r="B21" s="7" t="s">
        <v>3</v>
      </c>
      <c r="C21" s="12">
        <v>2324.807</v>
      </c>
      <c r="D21" s="12">
        <v>0</v>
      </c>
      <c r="E21" s="1">
        <f aca="true" t="shared" si="8" ref="E21:E38">D21/C21*100</f>
        <v>0</v>
      </c>
      <c r="F21" s="1">
        <v>0</v>
      </c>
      <c r="G21" s="12">
        <v>892.316</v>
      </c>
      <c r="H21" s="12">
        <v>887.248</v>
      </c>
      <c r="I21" s="1">
        <f t="shared" si="5"/>
        <v>99.4320397706642</v>
      </c>
      <c r="J21" s="12">
        <v>50.907</v>
      </c>
      <c r="K21" s="12">
        <v>9.096</v>
      </c>
      <c r="L21" s="1">
        <f t="shared" si="6"/>
        <v>17.86787671636514</v>
      </c>
      <c r="M21" s="12">
        <v>78.743</v>
      </c>
      <c r="N21" s="12">
        <v>36.685</v>
      </c>
      <c r="O21" s="1">
        <f t="shared" si="7"/>
        <v>46.5882681635193</v>
      </c>
      <c r="P21" s="12"/>
      <c r="Q21" s="12"/>
      <c r="R21" s="2"/>
      <c r="S21" s="12">
        <f t="shared" si="1"/>
        <v>3346.7729999999997</v>
      </c>
      <c r="T21" s="12">
        <f t="shared" si="2"/>
        <v>933.029</v>
      </c>
      <c r="U21" s="2">
        <f t="shared" si="4"/>
        <v>27.878466809670094</v>
      </c>
    </row>
    <row r="22" spans="1:21" ht="12.75">
      <c r="A22" s="17"/>
      <c r="B22" s="7" t="s">
        <v>4</v>
      </c>
      <c r="C22" s="12">
        <v>1880.261</v>
      </c>
      <c r="D22" s="12">
        <v>0</v>
      </c>
      <c r="E22" s="1">
        <f t="shared" si="8"/>
        <v>0</v>
      </c>
      <c r="F22" s="1">
        <v>0</v>
      </c>
      <c r="G22" s="12">
        <v>565.588</v>
      </c>
      <c r="H22" s="12">
        <v>558.686</v>
      </c>
      <c r="I22" s="1">
        <f t="shared" si="5"/>
        <v>98.77967707942885</v>
      </c>
      <c r="J22" s="12">
        <v>102.912</v>
      </c>
      <c r="K22" s="12">
        <v>88.229</v>
      </c>
      <c r="L22" s="1">
        <f t="shared" si="6"/>
        <v>85.732470460199</v>
      </c>
      <c r="M22" s="12">
        <v>170.481</v>
      </c>
      <c r="N22" s="12">
        <v>63.127</v>
      </c>
      <c r="O22" s="1">
        <f t="shared" si="7"/>
        <v>37.02875980314522</v>
      </c>
      <c r="P22" s="12"/>
      <c r="Q22" s="12"/>
      <c r="R22" s="2"/>
      <c r="S22" s="12">
        <f t="shared" si="1"/>
        <v>2719.242</v>
      </c>
      <c r="T22" s="12">
        <f t="shared" si="2"/>
        <v>710.042</v>
      </c>
      <c r="U22" s="2">
        <f t="shared" si="4"/>
        <v>26.111762027800395</v>
      </c>
    </row>
    <row r="23" spans="1:21" ht="12.75">
      <c r="A23" s="17"/>
      <c r="B23" s="7" t="s">
        <v>5</v>
      </c>
      <c r="C23" s="12">
        <v>1407.587</v>
      </c>
      <c r="D23" s="12">
        <v>0</v>
      </c>
      <c r="E23" s="1">
        <f t="shared" si="8"/>
        <v>0</v>
      </c>
      <c r="F23" s="1">
        <v>0</v>
      </c>
      <c r="G23" s="12">
        <v>392.311</v>
      </c>
      <c r="H23" s="12">
        <v>392.032</v>
      </c>
      <c r="I23" s="1">
        <f t="shared" si="5"/>
        <v>99.9288829525555</v>
      </c>
      <c r="J23" s="12">
        <v>30.482</v>
      </c>
      <c r="K23" s="12">
        <v>30.476</v>
      </c>
      <c r="L23" s="1">
        <f t="shared" si="6"/>
        <v>99.98031625221442</v>
      </c>
      <c r="M23" s="12">
        <v>43.304</v>
      </c>
      <c r="N23" s="12">
        <v>0</v>
      </c>
      <c r="O23" s="1">
        <f t="shared" si="7"/>
        <v>0</v>
      </c>
      <c r="P23" s="12"/>
      <c r="Q23" s="12"/>
      <c r="R23" s="2"/>
      <c r="S23" s="12">
        <f t="shared" si="1"/>
        <v>1873.684</v>
      </c>
      <c r="T23" s="12">
        <f t="shared" si="2"/>
        <v>422.508</v>
      </c>
      <c r="U23" s="2">
        <f t="shared" si="4"/>
        <v>22.54958680332436</v>
      </c>
    </row>
    <row r="24" spans="1:21" ht="12.75">
      <c r="A24" s="17"/>
      <c r="B24" s="7" t="s">
        <v>8</v>
      </c>
      <c r="C24" s="12">
        <v>396.468</v>
      </c>
      <c r="D24" s="12">
        <v>0</v>
      </c>
      <c r="E24" s="1">
        <f t="shared" si="8"/>
        <v>0</v>
      </c>
      <c r="F24" s="1">
        <v>0</v>
      </c>
      <c r="G24" s="12">
        <v>144.299</v>
      </c>
      <c r="H24" s="12">
        <v>205.352</v>
      </c>
      <c r="I24" s="1">
        <f t="shared" si="5"/>
        <v>142.31006451881163</v>
      </c>
      <c r="J24" s="12">
        <v>0</v>
      </c>
      <c r="K24" s="12">
        <v>0</v>
      </c>
      <c r="L24" s="1">
        <v>0</v>
      </c>
      <c r="M24" s="12">
        <v>4.939</v>
      </c>
      <c r="N24" s="12">
        <v>0</v>
      </c>
      <c r="O24" s="1">
        <f t="shared" si="7"/>
        <v>0</v>
      </c>
      <c r="P24" s="12"/>
      <c r="Q24" s="12"/>
      <c r="R24" s="2"/>
      <c r="S24" s="12">
        <f t="shared" si="1"/>
        <v>545.706</v>
      </c>
      <c r="T24" s="12">
        <f t="shared" si="2"/>
        <v>205.352</v>
      </c>
      <c r="U24" s="2">
        <f t="shared" si="4"/>
        <v>37.63051899740886</v>
      </c>
    </row>
    <row r="25" spans="1:21" ht="12.75">
      <c r="A25" s="18" t="s">
        <v>1</v>
      </c>
      <c r="B25" s="18"/>
      <c r="C25" s="13">
        <f>SUM(C20:C24)</f>
        <v>8346.7</v>
      </c>
      <c r="D25" s="13">
        <f>SUM(D20:D24)</f>
        <v>0</v>
      </c>
      <c r="E25" s="2">
        <f t="shared" si="8"/>
        <v>0</v>
      </c>
      <c r="F25" s="2">
        <f>SUM(F20:F24)</f>
        <v>0</v>
      </c>
      <c r="G25" s="13">
        <f>SUM(G20:G24)</f>
        <v>3752.856</v>
      </c>
      <c r="H25" s="13">
        <f>SUM(H20:H24)</f>
        <v>3801.1830000000004</v>
      </c>
      <c r="I25" s="2">
        <f t="shared" si="5"/>
        <v>101.28773925778127</v>
      </c>
      <c r="J25" s="13">
        <f>SUM(J20:J24)</f>
        <v>291</v>
      </c>
      <c r="K25" s="13">
        <f>SUM(K20:K24)</f>
        <v>224.323</v>
      </c>
      <c r="L25" s="2">
        <f t="shared" si="6"/>
        <v>77.08694158075602</v>
      </c>
      <c r="M25" s="13">
        <f>SUM(M20:M24)</f>
        <v>299.34999999999997</v>
      </c>
      <c r="N25" s="13">
        <f>SUM(N20:N24)</f>
        <v>99.81200000000001</v>
      </c>
      <c r="O25" s="2">
        <f t="shared" si="7"/>
        <v>33.34290963754803</v>
      </c>
      <c r="P25" s="13"/>
      <c r="Q25" s="13">
        <v>0</v>
      </c>
      <c r="R25" s="2">
        <v>0</v>
      </c>
      <c r="S25" s="13">
        <f t="shared" si="1"/>
        <v>12689.906</v>
      </c>
      <c r="T25" s="13">
        <f t="shared" si="2"/>
        <v>4125.318</v>
      </c>
      <c r="U25" s="2">
        <f t="shared" si="4"/>
        <v>32.5086568805159</v>
      </c>
    </row>
    <row r="26" spans="1:21" ht="12.75">
      <c r="A26" s="17" t="s">
        <v>16</v>
      </c>
      <c r="B26" s="7" t="s">
        <v>6</v>
      </c>
      <c r="C26" s="12">
        <v>710.108</v>
      </c>
      <c r="D26" s="12">
        <v>0</v>
      </c>
      <c r="E26" s="1">
        <f t="shared" si="8"/>
        <v>0</v>
      </c>
      <c r="F26" s="1">
        <v>0</v>
      </c>
      <c r="G26" s="12"/>
      <c r="H26" s="12"/>
      <c r="I26" s="1"/>
      <c r="J26" s="12"/>
      <c r="K26" s="12"/>
      <c r="L26" s="1"/>
      <c r="M26" s="12"/>
      <c r="N26" s="12"/>
      <c r="O26" s="1"/>
      <c r="P26" s="12">
        <v>1585.431</v>
      </c>
      <c r="Q26" s="12">
        <v>1204.633</v>
      </c>
      <c r="R26" s="1">
        <f>Q26/P26*100</f>
        <v>75.98142082499963</v>
      </c>
      <c r="S26" s="12">
        <f t="shared" si="1"/>
        <v>2295.5389999999998</v>
      </c>
      <c r="T26" s="12">
        <f t="shared" si="2"/>
        <v>1204.633</v>
      </c>
      <c r="U26" s="1">
        <f t="shared" si="4"/>
        <v>52.47713064339139</v>
      </c>
    </row>
    <row r="27" spans="1:21" ht="12.75">
      <c r="A27" s="17"/>
      <c r="B27" s="7" t="s">
        <v>3</v>
      </c>
      <c r="C27" s="12">
        <v>732.396</v>
      </c>
      <c r="D27" s="12">
        <v>0</v>
      </c>
      <c r="E27" s="1">
        <f t="shared" si="8"/>
        <v>0</v>
      </c>
      <c r="F27" s="1">
        <v>0</v>
      </c>
      <c r="G27" s="12"/>
      <c r="H27" s="12"/>
      <c r="I27" s="1"/>
      <c r="J27" s="12"/>
      <c r="K27" s="12"/>
      <c r="L27" s="1"/>
      <c r="M27" s="12"/>
      <c r="N27" s="12"/>
      <c r="O27" s="1"/>
      <c r="P27" s="12">
        <v>443.771</v>
      </c>
      <c r="Q27" s="12">
        <v>301.415</v>
      </c>
      <c r="R27" s="1">
        <f>Q27/P27*100</f>
        <v>67.9212927388225</v>
      </c>
      <c r="S27" s="12">
        <f t="shared" si="1"/>
        <v>1176.167</v>
      </c>
      <c r="T27" s="12">
        <f t="shared" si="2"/>
        <v>301.415</v>
      </c>
      <c r="U27" s="1">
        <f t="shared" si="4"/>
        <v>25.626888018453165</v>
      </c>
    </row>
    <row r="28" spans="1:21" ht="12.75">
      <c r="A28" s="17"/>
      <c r="B28" s="7" t="s">
        <v>4</v>
      </c>
      <c r="C28" s="12">
        <v>1214.221</v>
      </c>
      <c r="D28" s="12">
        <v>0</v>
      </c>
      <c r="E28" s="1">
        <f t="shared" si="8"/>
        <v>0</v>
      </c>
      <c r="F28" s="1">
        <v>0</v>
      </c>
      <c r="G28" s="12"/>
      <c r="H28" s="12"/>
      <c r="I28" s="1"/>
      <c r="J28" s="12"/>
      <c r="K28" s="12"/>
      <c r="L28" s="1"/>
      <c r="M28" s="12"/>
      <c r="N28" s="12"/>
      <c r="O28" s="1"/>
      <c r="P28" s="12">
        <v>1337.177</v>
      </c>
      <c r="Q28" s="12">
        <v>900.547</v>
      </c>
      <c r="R28" s="1">
        <f>Q28/P28*100</f>
        <v>67.34688077943309</v>
      </c>
      <c r="S28" s="12">
        <f t="shared" si="1"/>
        <v>2551.398</v>
      </c>
      <c r="T28" s="12">
        <f t="shared" si="2"/>
        <v>900.547</v>
      </c>
      <c r="U28" s="1">
        <f>T28/S28*100</f>
        <v>35.29621799499726</v>
      </c>
    </row>
    <row r="29" spans="1:21" ht="12.75">
      <c r="A29" s="17"/>
      <c r="B29" s="7" t="s">
        <v>5</v>
      </c>
      <c r="C29" s="12">
        <v>587.259</v>
      </c>
      <c r="D29" s="12">
        <v>0</v>
      </c>
      <c r="E29" s="1">
        <f t="shared" si="8"/>
        <v>0</v>
      </c>
      <c r="F29" s="1">
        <v>0</v>
      </c>
      <c r="G29" s="12"/>
      <c r="H29" s="12"/>
      <c r="I29" s="1"/>
      <c r="J29" s="12"/>
      <c r="K29" s="12"/>
      <c r="L29" s="1"/>
      <c r="M29" s="12"/>
      <c r="N29" s="12"/>
      <c r="O29" s="1"/>
      <c r="P29" s="12">
        <v>1006.621</v>
      </c>
      <c r="Q29" s="12">
        <v>1006.564</v>
      </c>
      <c r="R29" s="1">
        <f>Q29/P29*100</f>
        <v>99.99433749146898</v>
      </c>
      <c r="S29" s="12">
        <f t="shared" si="1"/>
        <v>1593.88</v>
      </c>
      <c r="T29" s="12">
        <f t="shared" si="2"/>
        <v>1006.564</v>
      </c>
      <c r="U29" s="1">
        <f t="shared" si="4"/>
        <v>63.151805656636625</v>
      </c>
    </row>
    <row r="30" spans="1:21" ht="12.75">
      <c r="A30" s="17"/>
      <c r="B30" s="7" t="s">
        <v>8</v>
      </c>
      <c r="C30" s="12">
        <v>0</v>
      </c>
      <c r="D30" s="12">
        <v>0</v>
      </c>
      <c r="E30" s="1">
        <v>0</v>
      </c>
      <c r="F30" s="1">
        <v>0</v>
      </c>
      <c r="G30" s="12"/>
      <c r="H30" s="12"/>
      <c r="I30" s="1"/>
      <c r="J30" s="12"/>
      <c r="K30" s="12"/>
      <c r="L30" s="1"/>
      <c r="M30" s="12"/>
      <c r="N30" s="12"/>
      <c r="O30" s="1"/>
      <c r="P30" s="12">
        <v>0</v>
      </c>
      <c r="Q30" s="12">
        <v>0</v>
      </c>
      <c r="R30" s="1">
        <v>0</v>
      </c>
      <c r="S30" s="12">
        <f t="shared" si="1"/>
        <v>0</v>
      </c>
      <c r="T30" s="12">
        <f t="shared" si="2"/>
        <v>0</v>
      </c>
      <c r="U30" s="1">
        <v>0</v>
      </c>
    </row>
    <row r="31" spans="1:21" ht="12.75">
      <c r="A31" s="18" t="s">
        <v>1</v>
      </c>
      <c r="B31" s="18"/>
      <c r="C31" s="13">
        <f>SUM(C26:C30)</f>
        <v>3243.984</v>
      </c>
      <c r="D31" s="13">
        <f>SUM(D26:D30)</f>
        <v>0</v>
      </c>
      <c r="E31" s="2">
        <f t="shared" si="8"/>
        <v>0</v>
      </c>
      <c r="F31" s="2">
        <f>SUM(F26:F30)</f>
        <v>0</v>
      </c>
      <c r="G31" s="13">
        <v>0</v>
      </c>
      <c r="H31" s="13">
        <v>0</v>
      </c>
      <c r="I31" s="2">
        <v>0</v>
      </c>
      <c r="J31" s="13">
        <v>0</v>
      </c>
      <c r="K31" s="13">
        <v>0</v>
      </c>
      <c r="L31" s="2">
        <v>0</v>
      </c>
      <c r="M31" s="13">
        <v>0</v>
      </c>
      <c r="N31" s="13">
        <v>0</v>
      </c>
      <c r="O31" s="2">
        <v>0</v>
      </c>
      <c r="P31" s="13">
        <f>SUM(P26:P30)</f>
        <v>4373</v>
      </c>
      <c r="Q31" s="13">
        <f>SUM(Q26:Q30)</f>
        <v>3413.159</v>
      </c>
      <c r="R31" s="2">
        <f>Q31/P31*100</f>
        <v>78.05074319689001</v>
      </c>
      <c r="S31" s="13">
        <f t="shared" si="1"/>
        <v>7616.984</v>
      </c>
      <c r="T31" s="13">
        <f t="shared" si="2"/>
        <v>3413.159</v>
      </c>
      <c r="U31" s="2">
        <f t="shared" si="4"/>
        <v>44.8098486224994</v>
      </c>
    </row>
    <row r="32" spans="1:21" ht="12.75">
      <c r="A32" s="17" t="s">
        <v>17</v>
      </c>
      <c r="B32" s="7" t="s">
        <v>6</v>
      </c>
      <c r="C32" s="12">
        <f aca="true" t="shared" si="9" ref="C32:S32">C8+C14+C18+C20+C26</f>
        <v>3047.6850000000004</v>
      </c>
      <c r="D32" s="12">
        <f>D8+D14+D18+D20+D26</f>
        <v>0</v>
      </c>
      <c r="E32" s="1">
        <f t="shared" si="8"/>
        <v>0</v>
      </c>
      <c r="F32" s="1">
        <f t="shared" si="9"/>
        <v>0</v>
      </c>
      <c r="G32" s="12">
        <f t="shared" si="9"/>
        <v>2366.695</v>
      </c>
      <c r="H32" s="12">
        <f t="shared" si="9"/>
        <v>2366.206</v>
      </c>
      <c r="I32" s="1">
        <f aca="true" t="shared" si="10" ref="I32:I38">H32/G32*100</f>
        <v>99.97933827552768</v>
      </c>
      <c r="J32" s="12">
        <f t="shared" si="9"/>
        <v>106.699</v>
      </c>
      <c r="K32" s="12">
        <f t="shared" si="9"/>
        <v>96.522</v>
      </c>
      <c r="L32" s="1">
        <f>K32/J32*100</f>
        <v>90.46195372027854</v>
      </c>
      <c r="M32" s="12">
        <f t="shared" si="9"/>
        <v>705.144</v>
      </c>
      <c r="N32" s="12">
        <f t="shared" si="9"/>
        <v>703.2239999999999</v>
      </c>
      <c r="O32" s="1">
        <f>N32/M32*100</f>
        <v>99.72771519008883</v>
      </c>
      <c r="P32" s="12">
        <f t="shared" si="9"/>
        <v>2065.725</v>
      </c>
      <c r="Q32" s="12">
        <f t="shared" si="9"/>
        <v>1644.7040000000002</v>
      </c>
      <c r="R32" s="1">
        <f>Q32/P32*100</f>
        <v>79.6187295017488</v>
      </c>
      <c r="S32" s="12">
        <f t="shared" si="9"/>
        <v>8291.948</v>
      </c>
      <c r="T32" s="12">
        <f>T8+T14+T18+T20+T26</f>
        <v>4810.656</v>
      </c>
      <c r="U32" s="1">
        <f t="shared" si="4"/>
        <v>58.0159933467986</v>
      </c>
    </row>
    <row r="33" spans="1:21" ht="12.75">
      <c r="A33" s="17"/>
      <c r="B33" s="7" t="s">
        <v>3</v>
      </c>
      <c r="C33" s="12">
        <f>C9+C21+C27</f>
        <v>3057.2029999999995</v>
      </c>
      <c r="D33" s="12">
        <f aca="true" t="shared" si="11" ref="D33:Q33">D9+D21+D27</f>
        <v>0</v>
      </c>
      <c r="E33" s="1">
        <f t="shared" si="8"/>
        <v>0</v>
      </c>
      <c r="F33" s="1">
        <f t="shared" si="11"/>
        <v>0</v>
      </c>
      <c r="G33" s="12">
        <f t="shared" si="11"/>
        <v>1894.9250000000002</v>
      </c>
      <c r="H33" s="12">
        <f t="shared" si="11"/>
        <v>1885.298</v>
      </c>
      <c r="I33" s="1">
        <f t="shared" si="10"/>
        <v>99.49195878464846</v>
      </c>
      <c r="J33" s="12">
        <f t="shared" si="11"/>
        <v>50.907</v>
      </c>
      <c r="K33" s="12">
        <f t="shared" si="11"/>
        <v>9.096</v>
      </c>
      <c r="L33" s="1">
        <f>K33/J33*100</f>
        <v>17.86787671636514</v>
      </c>
      <c r="M33" s="12">
        <f t="shared" si="11"/>
        <v>527.048</v>
      </c>
      <c r="N33" s="12">
        <f t="shared" si="11"/>
        <v>484.977</v>
      </c>
      <c r="O33" s="1">
        <f aca="true" t="shared" si="12" ref="O33:O38">N33/M33*100</f>
        <v>92.01761509388139</v>
      </c>
      <c r="P33" s="12">
        <f t="shared" si="11"/>
        <v>577.426</v>
      </c>
      <c r="Q33" s="12">
        <f t="shared" si="11"/>
        <v>435.05100000000004</v>
      </c>
      <c r="R33" s="1">
        <f>Q33/P33*100</f>
        <v>75.3431608552438</v>
      </c>
      <c r="S33" s="12">
        <f>S9+S15+S21+S27</f>
        <v>6281.767</v>
      </c>
      <c r="T33" s="12">
        <f>T9+T15+T21+T27</f>
        <v>2988.6639999999998</v>
      </c>
      <c r="U33" s="1">
        <f t="shared" si="4"/>
        <v>47.57680442461492</v>
      </c>
    </row>
    <row r="34" spans="1:21" ht="12.75">
      <c r="A34" s="17"/>
      <c r="B34" s="7" t="s">
        <v>4</v>
      </c>
      <c r="C34" s="12">
        <f>C10+C22+C28</f>
        <v>3094.482</v>
      </c>
      <c r="D34" s="12">
        <f>D22+D28</f>
        <v>0</v>
      </c>
      <c r="E34" s="1">
        <f t="shared" si="8"/>
        <v>0</v>
      </c>
      <c r="F34" s="1">
        <f>F22+F28</f>
        <v>0</v>
      </c>
      <c r="G34" s="12">
        <f>G22+G28</f>
        <v>565.588</v>
      </c>
      <c r="H34" s="12">
        <f aca="true" t="shared" si="13" ref="H34:Q34">H22+H28</f>
        <v>558.686</v>
      </c>
      <c r="I34" s="1">
        <f t="shared" si="10"/>
        <v>98.77967707942885</v>
      </c>
      <c r="J34" s="12">
        <f t="shared" si="13"/>
        <v>102.912</v>
      </c>
      <c r="K34" s="12">
        <f t="shared" si="13"/>
        <v>88.229</v>
      </c>
      <c r="L34" s="1">
        <f>K34/J34*100</f>
        <v>85.732470460199</v>
      </c>
      <c r="M34" s="12">
        <f>M10+M22+M28</f>
        <v>722.533</v>
      </c>
      <c r="N34" s="12">
        <f>N10+N22+N28</f>
        <v>615.159</v>
      </c>
      <c r="O34" s="1">
        <f t="shared" si="12"/>
        <v>85.1392254748226</v>
      </c>
      <c r="P34" s="12">
        <f t="shared" si="13"/>
        <v>1337.177</v>
      </c>
      <c r="Q34" s="12">
        <f t="shared" si="13"/>
        <v>900.547</v>
      </c>
      <c r="R34" s="1">
        <f>Q34/P34*100</f>
        <v>67.34688077943309</v>
      </c>
      <c r="S34" s="12">
        <f>S10+S22+S28</f>
        <v>5822.692000000001</v>
      </c>
      <c r="T34" s="12">
        <f>T10+T22+T28</f>
        <v>2162.621</v>
      </c>
      <c r="U34" s="1">
        <f t="shared" si="4"/>
        <v>37.141256999339824</v>
      </c>
    </row>
    <row r="35" spans="1:21" ht="12.75">
      <c r="A35" s="17"/>
      <c r="B35" s="7" t="s">
        <v>5</v>
      </c>
      <c r="C35" s="12">
        <f>C11+C16+C23+C29</f>
        <v>1994.846</v>
      </c>
      <c r="D35" s="12">
        <f>D11+D16+D23+D29</f>
        <v>0</v>
      </c>
      <c r="E35" s="1">
        <f t="shared" si="8"/>
        <v>0</v>
      </c>
      <c r="F35" s="1">
        <f>F11+F16+F23+F29</f>
        <v>0</v>
      </c>
      <c r="G35" s="12">
        <f>G11+G16+G23+G29</f>
        <v>722.934</v>
      </c>
      <c r="H35" s="12">
        <f>H11+H16+H23+H29</f>
        <v>722.63</v>
      </c>
      <c r="I35" s="1">
        <f t="shared" si="10"/>
        <v>99.95794913505243</v>
      </c>
      <c r="J35" s="12">
        <f>J11+J16+J23+J29</f>
        <v>30.482</v>
      </c>
      <c r="K35" s="12">
        <f>K11+K16+K23+K29</f>
        <v>30.476</v>
      </c>
      <c r="L35" s="1">
        <f>K35/J35*100</f>
        <v>99.98031625221442</v>
      </c>
      <c r="M35" s="12">
        <f>M11+M16+M23+M29</f>
        <v>1182.5040000000001</v>
      </c>
      <c r="N35" s="12">
        <f>N11+N16+N23+N29</f>
        <v>1139.152</v>
      </c>
      <c r="O35" s="1">
        <f t="shared" si="12"/>
        <v>96.333881323023</v>
      </c>
      <c r="P35" s="12">
        <f>P11+P16+P23+P29</f>
        <v>1141.763</v>
      </c>
      <c r="Q35" s="12">
        <f>Q11+Q16+Q23+Q29</f>
        <v>1141.281</v>
      </c>
      <c r="R35" s="1">
        <f>Q35/P35*100</f>
        <v>99.95778458401612</v>
      </c>
      <c r="S35" s="12">
        <f aca="true" t="shared" si="14" ref="S35:T37">C35+G35+J35+M35+P35</f>
        <v>5072.5289999999995</v>
      </c>
      <c r="T35" s="12">
        <f t="shared" si="14"/>
        <v>3033.5389999999998</v>
      </c>
      <c r="U35" s="1">
        <f t="shared" si="4"/>
        <v>59.80328550117703</v>
      </c>
    </row>
    <row r="36" spans="1:21" ht="12.75">
      <c r="A36" s="17"/>
      <c r="B36" s="7" t="s">
        <v>8</v>
      </c>
      <c r="C36" s="12">
        <f>C24+C30</f>
        <v>396.468</v>
      </c>
      <c r="D36" s="12">
        <f>D24+D30</f>
        <v>0</v>
      </c>
      <c r="E36" s="1">
        <f t="shared" si="8"/>
        <v>0</v>
      </c>
      <c r="F36" s="1">
        <f>F24+F30</f>
        <v>0</v>
      </c>
      <c r="G36" s="12">
        <f>G24+G30</f>
        <v>144.299</v>
      </c>
      <c r="H36" s="12">
        <f>H24+H30</f>
        <v>205.352</v>
      </c>
      <c r="I36" s="1">
        <f t="shared" si="10"/>
        <v>142.31006451881163</v>
      </c>
      <c r="J36" s="12">
        <f>J24+J30</f>
        <v>0</v>
      </c>
      <c r="K36" s="12">
        <f>K24+K30</f>
        <v>0</v>
      </c>
      <c r="L36" s="1">
        <v>0</v>
      </c>
      <c r="M36" s="12">
        <f>M24+M30</f>
        <v>4.939</v>
      </c>
      <c r="N36" s="12">
        <f>N24+N30</f>
        <v>0</v>
      </c>
      <c r="O36" s="1">
        <v>0</v>
      </c>
      <c r="P36" s="12">
        <f>P24+P30</f>
        <v>0</v>
      </c>
      <c r="Q36" s="12">
        <f>Q24+Q30</f>
        <v>0</v>
      </c>
      <c r="R36" s="1">
        <v>0</v>
      </c>
      <c r="S36" s="12">
        <f t="shared" si="14"/>
        <v>545.706</v>
      </c>
      <c r="T36" s="12">
        <f t="shared" si="14"/>
        <v>205.352</v>
      </c>
      <c r="U36" s="1">
        <f t="shared" si="4"/>
        <v>37.63051899740886</v>
      </c>
    </row>
    <row r="37" spans="1:21" ht="12.75">
      <c r="A37" s="17"/>
      <c r="B37" s="7" t="s">
        <v>7</v>
      </c>
      <c r="C37" s="12">
        <f>C12</f>
        <v>0</v>
      </c>
      <c r="D37" s="12">
        <f>C12</f>
        <v>0</v>
      </c>
      <c r="E37" s="1">
        <v>0</v>
      </c>
      <c r="F37" s="1">
        <f>F12</f>
        <v>0</v>
      </c>
      <c r="G37" s="12">
        <f>G12</f>
        <v>485.44</v>
      </c>
      <c r="H37" s="12">
        <f>H12</f>
        <v>485.073</v>
      </c>
      <c r="I37" s="1">
        <v>0</v>
      </c>
      <c r="J37" s="12">
        <f>J12</f>
        <v>0</v>
      </c>
      <c r="K37" s="12">
        <f>K12</f>
        <v>0</v>
      </c>
      <c r="L37" s="1">
        <v>0</v>
      </c>
      <c r="M37" s="12">
        <f>M12</f>
        <v>76.16</v>
      </c>
      <c r="N37" s="12">
        <f>N12</f>
        <v>0</v>
      </c>
      <c r="O37" s="1">
        <v>0</v>
      </c>
      <c r="P37" s="12">
        <f>P12</f>
        <v>0</v>
      </c>
      <c r="Q37" s="12">
        <f>Q12</f>
        <v>0</v>
      </c>
      <c r="R37" s="1">
        <v>0</v>
      </c>
      <c r="S37" s="12">
        <f t="shared" si="14"/>
        <v>561.6</v>
      </c>
      <c r="T37" s="12">
        <f t="shared" si="14"/>
        <v>485.073</v>
      </c>
      <c r="U37" s="1">
        <v>0</v>
      </c>
    </row>
    <row r="38" spans="1:21" ht="12.75">
      <c r="A38" s="18" t="s">
        <v>18</v>
      </c>
      <c r="B38" s="18"/>
      <c r="C38" s="13">
        <f>C13+C17+C19+C25+C31</f>
        <v>11590.684000000001</v>
      </c>
      <c r="D38" s="13">
        <f aca="true" t="shared" si="15" ref="D38:T38">D13+D17+D19+D25+D31</f>
        <v>0</v>
      </c>
      <c r="E38" s="2">
        <f t="shared" si="8"/>
        <v>0</v>
      </c>
      <c r="F38" s="2">
        <f>F13+F17+F19+F25+F31</f>
        <v>0</v>
      </c>
      <c r="G38" s="13">
        <f t="shared" si="15"/>
        <v>6179.881</v>
      </c>
      <c r="H38" s="13">
        <f t="shared" si="15"/>
        <v>6223.245000000001</v>
      </c>
      <c r="I38" s="2">
        <f t="shared" si="10"/>
        <v>100.70169635952537</v>
      </c>
      <c r="J38" s="13">
        <f t="shared" si="15"/>
        <v>291</v>
      </c>
      <c r="K38" s="13">
        <f t="shared" si="15"/>
        <v>224.323</v>
      </c>
      <c r="L38" s="2">
        <f>K38/J38*100</f>
        <v>77.08694158075602</v>
      </c>
      <c r="M38" s="13">
        <f t="shared" si="15"/>
        <v>3361.4770000000003</v>
      </c>
      <c r="N38" s="13">
        <f t="shared" si="15"/>
        <v>3085.6499999999996</v>
      </c>
      <c r="O38" s="2">
        <f t="shared" si="12"/>
        <v>91.79447010941915</v>
      </c>
      <c r="P38" s="13">
        <f t="shared" si="15"/>
        <v>5153.2</v>
      </c>
      <c r="Q38" s="13">
        <f t="shared" si="15"/>
        <v>4152.687</v>
      </c>
      <c r="R38" s="2">
        <f>Q38/P38*100</f>
        <v>80.58462702786619</v>
      </c>
      <c r="S38" s="13">
        <f t="shared" si="15"/>
        <v>26576.242000000002</v>
      </c>
      <c r="T38" s="13">
        <f t="shared" si="15"/>
        <v>13685.904999999999</v>
      </c>
      <c r="U38" s="2">
        <f t="shared" si="4"/>
        <v>51.49676541927937</v>
      </c>
    </row>
    <row r="39" spans="1:21" ht="12.75">
      <c r="A39" s="8"/>
      <c r="B39" s="8"/>
      <c r="C39" s="14"/>
      <c r="D39" s="14"/>
      <c r="E39" s="8"/>
      <c r="F39" s="8"/>
      <c r="G39" s="14"/>
      <c r="H39" s="14"/>
      <c r="I39" s="8"/>
      <c r="J39" s="14"/>
      <c r="K39" s="14"/>
      <c r="L39" s="8"/>
      <c r="M39" s="14"/>
      <c r="N39" s="14"/>
      <c r="P39" s="16"/>
      <c r="Q39" s="16"/>
      <c r="R39" s="5"/>
      <c r="S39" s="16"/>
      <c r="T39" s="16"/>
      <c r="U39" s="5"/>
    </row>
    <row r="40" spans="1:21" ht="12.75">
      <c r="A40" s="8"/>
      <c r="B40" s="8"/>
      <c r="C40" s="14"/>
      <c r="D40" s="14"/>
      <c r="E40" s="8"/>
      <c r="F40" s="8"/>
      <c r="G40" s="14"/>
      <c r="H40" s="14"/>
      <c r="I40" s="8"/>
      <c r="J40" s="14"/>
      <c r="K40" s="14"/>
      <c r="L40" s="8"/>
      <c r="M40" s="14"/>
      <c r="N40" s="14"/>
      <c r="P40" s="16"/>
      <c r="Q40" s="16"/>
      <c r="R40" s="5"/>
      <c r="S40" s="16"/>
      <c r="T40" s="16"/>
      <c r="U40" s="5"/>
    </row>
    <row r="41" spans="1:12" ht="12.75">
      <c r="A41" s="5"/>
      <c r="B41" s="5"/>
      <c r="C41" s="14"/>
      <c r="D41" s="14"/>
      <c r="E41" s="8"/>
      <c r="F41" s="8"/>
      <c r="G41" s="16"/>
      <c r="H41" s="16"/>
      <c r="I41" s="5"/>
      <c r="J41" s="16"/>
      <c r="K41" s="16"/>
      <c r="L41" s="5"/>
    </row>
  </sheetData>
  <sheetProtection/>
  <mergeCells count="21">
    <mergeCell ref="S6:U6"/>
    <mergeCell ref="C6:F6"/>
    <mergeCell ref="A13:B13"/>
    <mergeCell ref="A8:A12"/>
    <mergeCell ref="P6:R6"/>
    <mergeCell ref="A38:B38"/>
    <mergeCell ref="A31:B31"/>
    <mergeCell ref="B6:B7"/>
    <mergeCell ref="G6:I6"/>
    <mergeCell ref="A26:A30"/>
    <mergeCell ref="A14:A16"/>
    <mergeCell ref="A32:A37"/>
    <mergeCell ref="A17:B17"/>
    <mergeCell ref="A25:B25"/>
    <mergeCell ref="A20:A24"/>
    <mergeCell ref="A19:B19"/>
    <mergeCell ref="A3:T3"/>
    <mergeCell ref="A4:T4"/>
    <mergeCell ref="A6:A7"/>
    <mergeCell ref="J6:L6"/>
    <mergeCell ref="M6:O6"/>
  </mergeCells>
  <printOptions horizontalCentered="1"/>
  <pageMargins left="0.1968503937007874" right="0.1968503937007874" top="0.7874015748031497" bottom="0.7874015748031497" header="0.15748031496062992" footer="0.15748031496062992"/>
  <pageSetup fitToHeight="1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Сиваков Александр Петрович</dc:creator>
  <cp:keywords/>
  <dc:description/>
  <cp:lastModifiedBy>Верлан Дарья Антоновна</cp:lastModifiedBy>
  <cp:lastPrinted>2017-04-02T23:02:05Z</cp:lastPrinted>
  <dcterms:created xsi:type="dcterms:W3CDTF">2012-11-14T02:05:03Z</dcterms:created>
  <dcterms:modified xsi:type="dcterms:W3CDTF">2017-08-20T23:54:44Z</dcterms:modified>
  <cp:category/>
  <cp:version/>
  <cp:contentType/>
  <cp:contentStatus/>
</cp:coreProperties>
</file>